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цены'!$A$1:$R$16</definedName>
  </definedNames>
  <calcPr calcId="162913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l="1"/>
</calcChain>
</file>

<file path=xl/sharedStrings.xml><?xml version="1.0" encoding="utf-8"?>
<sst xmlns="http://schemas.openxmlformats.org/spreadsheetml/2006/main" count="40" uniqueCount="35">
  <si>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</si>
  <si>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</si>
  <si>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</si>
  <si>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</si>
  <si>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</si>
  <si>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</si>
  <si>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</si>
  <si>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</si>
  <si>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</si>
  <si>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</si>
  <si>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</si>
  <si>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</si>
  <si>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</si>
  <si>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</si>
  <si>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</si>
  <si>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</si>
  <si>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</si>
  <si>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</si>
  <si>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</si>
  <si>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</si>
  <si>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</si>
  <si>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</si>
  <si>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</si>
  <si>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</si>
  <si>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</si>
  <si>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</si>
  <si>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Обоснование начальной (максимальной) цены договора (Н(М)ЦД)</t>
  </si>
  <si>
    <t>ед.</t>
  </si>
  <si>
    <t>Ремонт, техническое обслуживание перекачивающих насосов WILO FA 15.77ZT24-4/36K №1,2,3 и системы автоматического управления на КНС «Зори»</t>
  </si>
  <si>
    <t>Дата 22.05.2019 г.</t>
  </si>
  <si>
    <t>1 497 546, 04</t>
  </si>
  <si>
    <t>299 509, 21</t>
  </si>
  <si>
    <t>Коммерческое предложение № 1 исх. № 0605 от 06.05.2019 г.</t>
  </si>
  <si>
    <t>Коммерческое предложение № 2 исх. № 07.05.2019 от 07.05.2019 г.</t>
  </si>
  <si>
    <t>Коммерческое предложение № 3 исх. № 0141 от 07.05.2019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</si>
</sst>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49" fontId="18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activeCell="W11" sqref="W11"/>
    </sheetView>
  </sheetViews>
  <sheetFormatPr defaultColWidth="9.140625" defaultRowHeight="12.75" x14ac:dyDescent="0.2"/>
  <cols>
    <col min="1" max="1" width="2.7109375" style="2" customWidth="1"/>
    <col min="2" max="2" width="26.28515625" style="30" customWidth="1"/>
    <col min="3" max="3" width="5" style="2" customWidth="1"/>
    <col min="4" max="4" width="7.7109375" style="2" customWidth="1"/>
    <col min="5" max="5" width="14.7109375" style="2" customWidth="1"/>
    <col min="6" max="6" width="12.71093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2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30" ht="52.5" hidden="1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30" ht="21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64" t="s">
        <v>22</v>
      </c>
      <c r="O4" s="65"/>
      <c r="P4" s="65"/>
      <c r="Q4" s="65"/>
      <c r="R4" s="46"/>
    </row>
    <row r="5" spans="1:30" ht="20.25" customHeight="1" x14ac:dyDescent="0.25">
      <c r="A5" s="20"/>
      <c r="B5" s="66" t="s">
        <v>28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30" ht="20.25" customHeight="1" x14ac:dyDescent="0.2">
      <c r="A6" s="55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30" ht="39" customHeight="1" x14ac:dyDescent="0.2">
      <c r="A7" s="56" t="s">
        <v>0</v>
      </c>
      <c r="B7" s="57" t="s">
        <v>14</v>
      </c>
      <c r="C7" s="58" t="s">
        <v>1</v>
      </c>
      <c r="D7" s="58" t="s">
        <v>2</v>
      </c>
      <c r="E7" s="60" t="s">
        <v>3</v>
      </c>
      <c r="F7" s="61"/>
      <c r="G7" s="62"/>
      <c r="H7" s="60" t="s">
        <v>9</v>
      </c>
      <c r="I7" s="61"/>
      <c r="J7" s="61"/>
      <c r="K7" s="73" t="s">
        <v>11</v>
      </c>
      <c r="L7" s="63" t="s">
        <v>16</v>
      </c>
      <c r="M7" s="63"/>
      <c r="N7" s="63"/>
      <c r="O7" s="69" t="s">
        <v>17</v>
      </c>
      <c r="P7" s="69"/>
      <c r="Q7" s="69"/>
      <c r="R7" s="69"/>
    </row>
    <row r="8" spans="1:30" ht="156" customHeight="1" thickBot="1" x14ac:dyDescent="0.25">
      <c r="A8" s="56"/>
      <c r="B8" s="57"/>
      <c r="C8" s="59"/>
      <c r="D8" s="59"/>
      <c r="E8" s="27" t="s">
        <v>32</v>
      </c>
      <c r="F8" s="27" t="s">
        <v>33</v>
      </c>
      <c r="G8" s="27" t="s">
        <v>34</v>
      </c>
      <c r="H8" s="4" t="s">
        <v>10</v>
      </c>
      <c r="I8" s="4" t="s">
        <v>10</v>
      </c>
      <c r="J8" s="4" t="s">
        <v>10</v>
      </c>
      <c r="K8" s="74"/>
      <c r="L8" s="3" t="s">
        <v>12</v>
      </c>
      <c r="M8" s="3" t="s">
        <v>4</v>
      </c>
      <c r="N8" s="5" t="s">
        <v>5</v>
      </c>
      <c r="O8" s="21" t="s">
        <v>18</v>
      </c>
      <c r="P8" s="6" t="s">
        <v>6</v>
      </c>
      <c r="Q8" s="6" t="s">
        <v>7</v>
      </c>
      <c r="R8" s="31" t="s">
        <v>19</v>
      </c>
    </row>
    <row r="9" spans="1:30" s="51" customFormat="1" ht="119.25" customHeight="1" thickBot="1" x14ac:dyDescent="0.3">
      <c r="A9" s="37">
        <v>1</v>
      </c>
      <c r="B9" s="52" t="s">
        <v>28</v>
      </c>
      <c r="C9" s="38" t="s">
        <v>27</v>
      </c>
      <c r="D9" s="39">
        <v>1</v>
      </c>
      <c r="E9" s="49">
        <v>1624312.1</v>
      </c>
      <c r="F9" s="49">
        <v>1843248.83</v>
      </c>
      <c r="G9" s="49">
        <v>1923604.84</v>
      </c>
      <c r="H9" s="50"/>
      <c r="I9" s="50"/>
      <c r="J9" s="50"/>
      <c r="K9" s="40"/>
      <c r="L9" s="41">
        <f t="shared" ref="L9" si="0">(E9+F9+G9)/3</f>
        <v>1797055.2566666668</v>
      </c>
      <c r="M9" s="42">
        <f t="shared" ref="M9" si="1">SQRT(((SUM((POWER(E9-L9,2)),(POWER(F9-L9,2)),(POWER(G9-L9,2)))/(COLUMNS(E9:G9)-1))))</f>
        <v>154901.32574369217</v>
      </c>
      <c r="N9" s="42">
        <f t="shared" ref="N9" si="2">M9/L9*100</f>
        <v>8.6197308162363644</v>
      </c>
      <c r="O9" s="43">
        <f t="shared" ref="O9" si="3">((D9/3)*(SUM(E9:G9)))</f>
        <v>1797055.2566666668</v>
      </c>
      <c r="P9" s="44">
        <f t="shared" ref="P9" si="4">O9/D9</f>
        <v>1797055.2566666668</v>
      </c>
      <c r="Q9" s="43">
        <f t="shared" ref="Q9" si="5">ROUNDDOWN(P9,2)</f>
        <v>1797055.25</v>
      </c>
      <c r="R9" s="45">
        <f t="shared" ref="R9" si="6">Q9*D9</f>
        <v>1797055.25</v>
      </c>
    </row>
    <row r="10" spans="1:30" s="1" customFormat="1" ht="15" customHeight="1" x14ac:dyDescent="0.2">
      <c r="A10" s="10"/>
      <c r="B10" s="11"/>
      <c r="C10" s="12"/>
      <c r="D10" s="26"/>
      <c r="E10" s="13"/>
      <c r="F10" s="13"/>
      <c r="G10" s="13"/>
      <c r="H10" s="13"/>
      <c r="I10" s="13"/>
      <c r="J10" s="13"/>
      <c r="K10" s="14"/>
      <c r="L10" s="15"/>
      <c r="M10" s="16"/>
      <c r="N10" s="33"/>
      <c r="O10" s="75" t="s">
        <v>13</v>
      </c>
      <c r="P10" s="75"/>
      <c r="Q10" s="76"/>
      <c r="R10" s="19">
        <f>SUM(R9:R9)</f>
        <v>1797055.25</v>
      </c>
    </row>
    <row r="11" spans="1:30" s="7" customFormat="1" ht="23.25" customHeight="1" x14ac:dyDescent="0.25">
      <c r="A11" s="70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22"/>
      <c r="L11" s="23">
        <f>R10</f>
        <v>1797055.25</v>
      </c>
      <c r="M11" s="18" t="s">
        <v>8</v>
      </c>
      <c r="N11" s="34"/>
      <c r="O11" s="18"/>
      <c r="P11" s="18"/>
      <c r="Q11" s="18"/>
      <c r="R11" s="17"/>
    </row>
    <row r="12" spans="1:30" s="7" customFormat="1" ht="22.5" customHeight="1" x14ac:dyDescent="0.25">
      <c r="A12" s="47"/>
      <c r="B12" s="47" t="s">
        <v>23</v>
      </c>
      <c r="C12" s="47"/>
      <c r="D12" s="47"/>
      <c r="E12" s="53" t="s">
        <v>30</v>
      </c>
      <c r="F12" s="47" t="s">
        <v>8</v>
      </c>
      <c r="G12" s="47"/>
      <c r="H12" s="47"/>
      <c r="I12" s="47"/>
      <c r="J12" s="47"/>
      <c r="K12" s="22"/>
      <c r="L12" s="23"/>
      <c r="M12" s="18"/>
      <c r="N12" s="34"/>
      <c r="O12" s="18"/>
      <c r="P12" s="18"/>
      <c r="Q12" s="18"/>
      <c r="R12" s="17"/>
    </row>
    <row r="13" spans="1:30" s="7" customFormat="1" ht="19.5" customHeight="1" x14ac:dyDescent="0.25">
      <c r="A13" s="47"/>
      <c r="B13" s="47" t="s">
        <v>24</v>
      </c>
      <c r="C13" s="47"/>
      <c r="D13" s="47"/>
      <c r="E13" s="53" t="s">
        <v>31</v>
      </c>
      <c r="F13" s="47" t="s">
        <v>8</v>
      </c>
      <c r="G13" s="47"/>
      <c r="H13" s="47"/>
      <c r="I13" s="47"/>
      <c r="J13" s="47"/>
      <c r="K13" s="22"/>
      <c r="L13" s="23"/>
      <c r="M13" s="18"/>
      <c r="N13" s="34"/>
      <c r="O13" s="18"/>
      <c r="P13" s="18"/>
      <c r="Q13" s="18"/>
      <c r="R13" s="17"/>
      <c r="AD13" s="48" t="s">
        <v>25</v>
      </c>
    </row>
    <row r="14" spans="1:30" ht="48" customHeight="1" x14ac:dyDescent="0.2">
      <c r="A14" s="71" t="s">
        <v>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30" ht="21" customHeight="1" x14ac:dyDescent="0.2">
      <c r="A15" s="29"/>
      <c r="B15" s="71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35"/>
      <c r="O15" s="29"/>
      <c r="P15" s="29"/>
      <c r="Q15" s="29"/>
      <c r="R15" s="29"/>
    </row>
    <row r="16" spans="1:30" s="8" customFormat="1" ht="15.75" customHeight="1" x14ac:dyDescent="0.25">
      <c r="A16" s="28"/>
      <c r="B16" s="68" t="s">
        <v>29</v>
      </c>
      <c r="C16" s="68"/>
      <c r="D16" s="68"/>
      <c r="E16" s="68"/>
      <c r="F16" s="68"/>
      <c r="G16" s="24"/>
      <c r="H16" s="24"/>
      <c r="I16" s="24"/>
      <c r="J16" s="24"/>
      <c r="K16" s="24"/>
      <c r="L16" s="25"/>
      <c r="M16" s="25"/>
      <c r="N16" s="36"/>
      <c r="O16" s="9"/>
    </row>
  </sheetData>
  <mergeCells count="18">
    <mergeCell ref="B16:F16"/>
    <mergeCell ref="O7:R7"/>
    <mergeCell ref="A11:J11"/>
    <mergeCell ref="A14:R14"/>
    <mergeCell ref="H7:J7"/>
    <mergeCell ref="K7:K8"/>
    <mergeCell ref="O10:Q10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2019-05-23T03:56:46Z</cp:lastPrinted>
  <dcterms:created xsi:type="dcterms:W3CDTF">2014-01-15T18:15:09Z</dcterms:created>
  <dcterms:modified xsi:type="dcterms:W3CDTF">2019-06-21T09:10:44Z</dcterms:modified>
</cp:coreProperties>
</file>